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Frias.MUJER\Desktop\"/>
    </mc:Choice>
  </mc:AlternateContent>
  <bookViews>
    <workbookView xWindow="0" yWindow="0" windowWidth="20490" windowHeight="7755"/>
  </bookViews>
  <sheets>
    <sheet name="POA-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F63" i="1"/>
  <c r="F61" i="1" l="1"/>
  <c r="F62" i="1"/>
  <c r="B61" i="1" s="1"/>
  <c r="F51" i="1"/>
  <c r="F52" i="1"/>
  <c r="F53" i="1"/>
  <c r="F54" i="1"/>
  <c r="F55" i="1"/>
  <c r="F56" i="1"/>
  <c r="F57" i="1"/>
  <c r="F58" i="1"/>
  <c r="F59" i="1"/>
  <c r="F60" i="1"/>
  <c r="F43" i="1"/>
  <c r="F44" i="1"/>
  <c r="F45" i="1"/>
  <c r="F46" i="1"/>
  <c r="F47" i="1"/>
  <c r="F48" i="1"/>
  <c r="F49" i="1"/>
  <c r="F50" i="1"/>
  <c r="F42" i="1"/>
  <c r="B50" i="1" l="1"/>
  <c r="B54" i="1"/>
  <c r="F26" i="1"/>
  <c r="B51" i="1" l="1"/>
  <c r="K38" i="1" s="1"/>
  <c r="B58" i="1"/>
  <c r="B47" i="1"/>
  <c r="B42" i="1"/>
  <c r="B45" i="1"/>
  <c r="F34" i="1"/>
  <c r="B34" i="1" s="1"/>
  <c r="F33" i="1"/>
  <c r="B33" i="1" s="1"/>
  <c r="F32" i="1"/>
  <c r="B32" i="1" s="1"/>
  <c r="F31" i="1"/>
  <c r="B31" i="1" s="1"/>
  <c r="F30" i="1"/>
  <c r="B30" i="1" s="1"/>
  <c r="F25" i="1"/>
  <c r="B25" i="1" s="1"/>
  <c r="F27" i="1"/>
  <c r="B27" i="1" s="1"/>
  <c r="F29" i="1" l="1"/>
  <c r="F28" i="1"/>
  <c r="F24" i="1"/>
  <c r="F23" i="1"/>
  <c r="F22" i="1"/>
  <c r="F21" i="1"/>
  <c r="F20" i="1"/>
  <c r="F19" i="1"/>
  <c r="F18" i="1"/>
  <c r="B18" i="1" l="1"/>
  <c r="B23" i="1"/>
  <c r="B28" i="1"/>
  <c r="K14" i="1" l="1"/>
</calcChain>
</file>

<file path=xl/sharedStrings.xml><?xml version="1.0" encoding="utf-8"?>
<sst xmlns="http://schemas.openxmlformats.org/spreadsheetml/2006/main" count="277" uniqueCount="92">
  <si>
    <t xml:space="preserve">Unidad Rectora: </t>
  </si>
  <si>
    <t xml:space="preserve">MINISTERIO DE LA MUJER </t>
  </si>
  <si>
    <t>Unidad Ejecutora:</t>
  </si>
  <si>
    <t>DESPACHO DE LA MINISTRA</t>
  </si>
  <si>
    <t>DEPARTAMENTO DE INVESTIGACION Y ESTADISTICA</t>
  </si>
  <si>
    <t>Eje Estratégico: END 2010  2030</t>
  </si>
  <si>
    <t>Eje Estratégico: PEI 2016  2020</t>
  </si>
  <si>
    <t>Objetivo General : END 2010  2030</t>
  </si>
  <si>
    <t>Objetivos Estratégicos : PEI 2015  2020</t>
  </si>
  <si>
    <t>POA2019</t>
  </si>
  <si>
    <t>Producto</t>
  </si>
  <si>
    <t>Descripción de Producto</t>
  </si>
  <si>
    <t xml:space="preserve">Unidad de Medida </t>
  </si>
  <si>
    <t xml:space="preserve">Medio de Verificación </t>
  </si>
  <si>
    <t xml:space="preserve">Línea Base </t>
  </si>
  <si>
    <t>Meta Total</t>
  </si>
  <si>
    <t>Meta por trimestre</t>
  </si>
  <si>
    <t>Presupuesto</t>
  </si>
  <si>
    <t>Riesgo(s)</t>
  </si>
  <si>
    <t>Ene-Mar</t>
  </si>
  <si>
    <t>Abr-Jun</t>
  </si>
  <si>
    <t>Jul-Sep</t>
  </si>
  <si>
    <t>Oct-Dic</t>
  </si>
  <si>
    <t>Politicas  transversal de la igualdad de género  para el período 2018-2030  (PLANEG III) funcionando en las  sectoriales del Estado dominicano</t>
  </si>
  <si>
    <t>Un informe de avance en el cumplimiento  de la política de género plasmada en el Plan Nacional de Igualdad y Equidad de Género –PLANEG III 2018-2030</t>
  </si>
  <si>
    <t xml:space="preserve"> Informe publicado</t>
  </si>
  <si>
    <t>Actividades</t>
  </si>
  <si>
    <t>Presupuesto por Actividad</t>
  </si>
  <si>
    <t>Insumos</t>
  </si>
  <si>
    <t>Inversión/Trimestre (RD $)</t>
  </si>
  <si>
    <t xml:space="preserve">Fuente de Financiamiento </t>
  </si>
  <si>
    <t xml:space="preserve">Est. Programática </t>
  </si>
  <si>
    <t xml:space="preserve">Identificación </t>
  </si>
  <si>
    <t>Cantidad</t>
  </si>
  <si>
    <t>Costo Unitario (RD$)</t>
  </si>
  <si>
    <t>Monto (RD$)</t>
  </si>
  <si>
    <t>Jul-Sept</t>
  </si>
  <si>
    <t>Prog.</t>
  </si>
  <si>
    <t>Act.</t>
  </si>
  <si>
    <t>Objeto</t>
  </si>
  <si>
    <t>Cuenta</t>
  </si>
  <si>
    <t>Subcta.</t>
  </si>
  <si>
    <t>Auxiliar</t>
  </si>
  <si>
    <t>Impresión y Publicaciòn de ejemplares del Plan Nacional de Igualdad y Equidad de Género PLANEG III 2018-2030</t>
  </si>
  <si>
    <t>Impresión de ejemplares</t>
  </si>
  <si>
    <t>X</t>
  </si>
  <si>
    <t xml:space="preserve">Copia digital </t>
  </si>
  <si>
    <t>Diagramación</t>
  </si>
  <si>
    <t>Realizar un seminario para el lanzamiento de la politica de género para el período 2018 -2030  (Plan Nacional de Igualdad y Equidad de Género – PLANEG III 2018-2030)</t>
  </si>
  <si>
    <t>Refrigerios</t>
  </si>
  <si>
    <t>Almuerzos</t>
  </si>
  <si>
    <t>Presentación a instituciones responsables de cada tema nacional para apoyar su planificación annual (7 encuentros)</t>
  </si>
  <si>
    <t>Diseño e impresión de formularios de recolección de información PLANEG III</t>
  </si>
  <si>
    <t>Desarrollo e implementación de un sistema informático y estadístico para el monitoreo del PLANEG III para las diferentes áreas</t>
  </si>
  <si>
    <t>Entrenamiento a las áreas de planificación y estadística de las instituciones públicas y gobiernos locales para el manejo del sistema de monitoreo del PLANEG III (5 encuentros regionales)</t>
  </si>
  <si>
    <t>Informe de seguimiento trimestral del PLANEG III</t>
  </si>
  <si>
    <t>SOCIEDAD CON IGUALDAD DE DERECHOS Y OPORTUNIDADES</t>
  </si>
  <si>
    <t>Consultoria</t>
  </si>
  <si>
    <t>ACTIVIDADES Y SUS ATRIBUTOS</t>
  </si>
  <si>
    <t>PRODUCTO Y SUS ATRIBUTOS</t>
  </si>
  <si>
    <t>Contratar dos analistas en estadísticas para el seguimiento y monitoreo nacional del PLANEG III (Pagos mensuales mientras dure el seguimiento)</t>
  </si>
  <si>
    <t>Reuniones de seguimiento PLANEG III</t>
  </si>
  <si>
    <t>Reuniones de seguimiento</t>
  </si>
  <si>
    <t>Transporte</t>
  </si>
  <si>
    <t>Un informe</t>
  </si>
  <si>
    <t>Informes</t>
  </si>
  <si>
    <t>Informes publicados</t>
  </si>
  <si>
    <t>Construcción y análisis de indicadores de género, difusión de informaciones y propuestas de mejora en la evolución de la ejecución ya existente de las diferentes políticas que promueven la igualdad y equidad de género.</t>
  </si>
  <si>
    <t>Recopilación, análisis, medición y difusión periódica y sistemática de datos e indicadores producidos por distitntos organismos e instituciones. Así como, estudios e investigaciones sobre la evolución y avances de la ejecución de las políticas que promueven la igualdad y equidad de género y su impacto en la sociedad.</t>
  </si>
  <si>
    <t>Impresión de formularios para recogida de datos</t>
  </si>
  <si>
    <t>Material gastable diverso</t>
  </si>
  <si>
    <t>Investigación sobre la mujer afrodescendiente</t>
  </si>
  <si>
    <t>Entrevistas a profundiadad</t>
  </si>
  <si>
    <t>IGUALDAD DE DERECHOS Y OPORTUNIDADES</t>
  </si>
  <si>
    <t>FORTALECIMIENTO DEL EJERCICIO PLENO DE LOS DERECHOS DE LA MUJER</t>
  </si>
  <si>
    <t>CULTURA CON  IGUALDAD Y EQUIDAD ENTRE HOMBRES Y MUJERES</t>
  </si>
  <si>
    <t>Boletines trimestrales</t>
  </si>
  <si>
    <t>Investigación sobre el impacto que tiene en la economía dominicana los aportes de la mujer migrante</t>
  </si>
  <si>
    <t>Diseño, impresión y lanzamiento del primer anuario de estadísticas de género del Ministerio de la Mujer.</t>
  </si>
  <si>
    <t>Encuesta Nacional sobre la imagen o concepto que tiene la población dominicana sobre el Ministerio de la Mujer, representativa a zona de residencia y macroregiones</t>
  </si>
  <si>
    <t>Encuesta de evaluación y satisfacion sobre los servicios que se ofrecen en el Ministerio de la Mujer, dirigida a las usuarias del Ministerio.</t>
  </si>
  <si>
    <t>Informes estadísticos de seguimiento a las políticas de igualdad y equidad de género mediante el observatorio de género, con difusión digital en la página web.</t>
  </si>
  <si>
    <t>Talleres y reforzamientos en oficinas provinciales y/o municipales, casas de acogida y otras entidades del Ministerio</t>
  </si>
  <si>
    <t>Investigación que permita medir la implementación de ODS5 y la transversalidad en todos los demás ODS en todas las instituciones relacionadas, con especial énfasis en los diferentes indicadores estadísticos.</t>
  </si>
  <si>
    <t>Realización de investigación sobre el currículo oculto en las escuelas, para desarrollar procesos de capacitación a docentes y otro personal educativo y promover una cultura escolar permeada por la equidad (contactar Dirección de Género del MINERD).</t>
  </si>
  <si>
    <t>Nuevas contrataciones</t>
  </si>
  <si>
    <t>Servidor dedicado para infografias, e informes, mapas, reportes, graficos, paneles, visuales (En coordinación con la Dirección de Tecnología)</t>
  </si>
  <si>
    <t>Contratación de dos analistas en estadística para el Departamento de Investigación y Estadísticas.</t>
  </si>
  <si>
    <t>0001</t>
  </si>
  <si>
    <t>0 1</t>
  </si>
  <si>
    <t>combustible</t>
  </si>
  <si>
    <t xml:space="preserve">Fondo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</si>
</sst>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3"/>
      <name val="Times New Roman"/>
      <family val="1"/>
    </font>
    <font>
      <sz val="12"/>
      <color theme="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426E5C"/>
      </left>
      <right/>
      <top style="thin">
        <color rgb="FF426E5C"/>
      </top>
      <bottom style="thin">
        <color rgb="FF426E5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26E5C"/>
      </left>
      <right style="double">
        <color rgb="FF426E5C"/>
      </right>
      <top/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43" fontId="8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8" fillId="0" borderId="1" xfId="3" applyNumberFormat="1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textRotation="90" wrapText="1"/>
    </xf>
    <xf numFmtId="3" fontId="8" fillId="0" borderId="1" xfId="0" applyNumberFormat="1" applyFont="1" applyBorder="1" applyAlignment="1">
      <alignment horizontal="justify" vertical="justify" wrapText="1"/>
    </xf>
    <xf numFmtId="0" fontId="3" fillId="0" borderId="1" xfId="0" applyFont="1" applyFill="1" applyBorder="1" applyAlignment="1">
      <alignment horizontal="justify" vertical="justify" wrapText="1"/>
    </xf>
    <xf numFmtId="49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textRotation="90" wrapText="1"/>
    </xf>
    <xf numFmtId="3" fontId="4" fillId="3" borderId="6" xfId="0" applyNumberFormat="1" applyFont="1" applyFill="1" applyBorder="1" applyAlignment="1">
      <alignment horizontal="center" vertical="center" textRotation="90" wrapText="1"/>
    </xf>
    <xf numFmtId="3" fontId="12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12" fillId="0" borderId="9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justify" wrapText="1"/>
    </xf>
    <xf numFmtId="4" fontId="8" fillId="0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</cellXfs>
  <cellStyles count="5">
    <cellStyle name="Millares" xfId="1" builtinId="3"/>
    <cellStyle name="Millares 8" xfId="3"/>
    <cellStyle name="Normal" xfId="0" builtinId="0"/>
    <cellStyle name="Normal 11" xfId="4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5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7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47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75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76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77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78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79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0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1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2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3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4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5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6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7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8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89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0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1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2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3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4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5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6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7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8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99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0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1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2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3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4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5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6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7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8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09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0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1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2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3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4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5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6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7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8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19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0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1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2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3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4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5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6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7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8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29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0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1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2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3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4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5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6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7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8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39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40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41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42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43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44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45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46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48</xdr:row>
      <xdr:rowOff>0</xdr:rowOff>
    </xdr:from>
    <xdr:ext cx="184731" cy="264560"/>
    <xdr:sp macro="" textlink="">
      <xdr:nvSpPr>
        <xdr:cNvPr id="147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4770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6</xdr:col>
      <xdr:colOff>1114425</xdr:colOff>
      <xdr:row>1</xdr:row>
      <xdr:rowOff>133350</xdr:rowOff>
    </xdr:from>
    <xdr:to>
      <xdr:col>8</xdr:col>
      <xdr:colOff>466725</xdr:colOff>
      <xdr:row>7</xdr:row>
      <xdr:rowOff>28575</xdr:rowOff>
    </xdr:to>
    <xdr:pic>
      <xdr:nvPicPr>
        <xdr:cNvPr id="14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342900"/>
          <a:ext cx="21145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view="pageBreakPreview" topLeftCell="A31" zoomScale="50" zoomScaleNormal="70" zoomScaleSheetLayoutView="50" workbookViewId="0">
      <selection activeCell="H6" sqref="H6"/>
    </sheetView>
  </sheetViews>
  <sheetFormatPr baseColWidth="10" defaultColWidth="11.42578125" defaultRowHeight="15.75" x14ac:dyDescent="0.25"/>
  <cols>
    <col min="1" max="1" width="50.28515625" style="5" customWidth="1"/>
    <col min="2" max="2" width="31.85546875" style="38" customWidth="1"/>
    <col min="3" max="3" width="22.7109375" style="12" customWidth="1"/>
    <col min="4" max="4" width="17" style="39" customWidth="1"/>
    <col min="5" max="5" width="17" style="4" customWidth="1"/>
    <col min="6" max="6" width="17" style="5" customWidth="1"/>
    <col min="7" max="7" width="21.85546875" style="6" customWidth="1"/>
    <col min="8" max="8" width="19.28515625" style="6" customWidth="1"/>
    <col min="9" max="9" width="18.140625" style="6" customWidth="1"/>
    <col min="10" max="10" width="16.5703125" style="6" customWidth="1"/>
    <col min="11" max="11" width="19.140625" style="5" customWidth="1"/>
    <col min="12" max="12" width="8.7109375" style="6" hidden="1" customWidth="1"/>
    <col min="13" max="15" width="5.7109375" style="5" customWidth="1"/>
    <col min="16" max="16" width="6.42578125" style="5" customWidth="1"/>
    <col min="17" max="17" width="5.7109375" style="5" customWidth="1"/>
    <col min="18" max="18" width="4.7109375" style="5" customWidth="1"/>
    <col min="19" max="16384" width="11.42578125" style="5"/>
  </cols>
  <sheetData>
    <row r="1" spans="1:18" x14ac:dyDescent="0.25">
      <c r="A1" s="1" t="s">
        <v>0</v>
      </c>
      <c r="B1" s="2" t="s">
        <v>1</v>
      </c>
      <c r="C1" s="2"/>
      <c r="D1" s="3"/>
    </row>
    <row r="2" spans="1:18" x14ac:dyDescent="0.25">
      <c r="A2" s="1" t="s">
        <v>2</v>
      </c>
      <c r="B2" s="2" t="s">
        <v>3</v>
      </c>
      <c r="C2" s="2"/>
      <c r="D2" s="3"/>
    </row>
    <row r="3" spans="1:18" x14ac:dyDescent="0.25">
      <c r="A3" s="1" t="s">
        <v>2</v>
      </c>
      <c r="B3" s="7" t="s">
        <v>4</v>
      </c>
      <c r="C3" s="8"/>
      <c r="D3" s="3"/>
    </row>
    <row r="4" spans="1:18" x14ac:dyDescent="0.25">
      <c r="A4" s="1" t="s">
        <v>5</v>
      </c>
      <c r="B4" s="1" t="s">
        <v>56</v>
      </c>
      <c r="C4" s="1"/>
      <c r="D4" s="1"/>
    </row>
    <row r="5" spans="1:18" x14ac:dyDescent="0.25">
      <c r="A5" s="1" t="s">
        <v>6</v>
      </c>
      <c r="B5" s="1" t="s">
        <v>75</v>
      </c>
      <c r="C5" s="1"/>
      <c r="D5" s="1"/>
    </row>
    <row r="6" spans="1:18" ht="15.75" customHeight="1" x14ac:dyDescent="0.25">
      <c r="A6" s="1" t="s">
        <v>7</v>
      </c>
      <c r="B6" s="1" t="s">
        <v>73</v>
      </c>
      <c r="C6" s="9"/>
      <c r="D6" s="9"/>
      <c r="H6"/>
    </row>
    <row r="7" spans="1:18" ht="15.75" customHeight="1" x14ac:dyDescent="0.25">
      <c r="A7" s="1" t="s">
        <v>8</v>
      </c>
      <c r="B7" s="1" t="s">
        <v>74</v>
      </c>
      <c r="C7" s="9"/>
      <c r="D7" s="9"/>
    </row>
    <row r="8" spans="1:18" x14ac:dyDescent="0.25">
      <c r="A8" s="1"/>
      <c r="B8" s="40"/>
      <c r="C8" s="9"/>
      <c r="D8" s="10"/>
    </row>
    <row r="9" spans="1:18" s="12" customFormat="1" x14ac:dyDescent="0.25">
      <c r="A9" s="2"/>
      <c r="B9" s="2"/>
      <c r="C9" s="2"/>
      <c r="D9" s="11"/>
      <c r="E9" s="11"/>
      <c r="G9" s="6"/>
      <c r="H9" s="6"/>
      <c r="I9" s="6"/>
      <c r="J9" s="6"/>
      <c r="K9" s="2" t="s">
        <v>9</v>
      </c>
    </row>
    <row r="10" spans="1:18" s="12" customFormat="1" x14ac:dyDescent="0.25">
      <c r="A10" s="2"/>
      <c r="B10" s="2"/>
      <c r="C10" s="2"/>
      <c r="D10" s="11"/>
      <c r="E10" s="11"/>
      <c r="G10" s="6"/>
      <c r="H10" s="6"/>
      <c r="I10" s="6"/>
      <c r="J10" s="6"/>
    </row>
    <row r="11" spans="1:18" s="27" customFormat="1" x14ac:dyDescent="0.25">
      <c r="A11" s="96" t="s">
        <v>59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8" s="6" customFormat="1" x14ac:dyDescent="0.25">
      <c r="A12" s="88" t="s">
        <v>10</v>
      </c>
      <c r="B12" s="88" t="s">
        <v>11</v>
      </c>
      <c r="C12" s="88" t="s">
        <v>12</v>
      </c>
      <c r="D12" s="90" t="s">
        <v>13</v>
      </c>
      <c r="E12" s="92" t="s">
        <v>14</v>
      </c>
      <c r="F12" s="88" t="s">
        <v>15</v>
      </c>
      <c r="G12" s="110" t="s">
        <v>16</v>
      </c>
      <c r="H12" s="111"/>
      <c r="I12" s="111"/>
      <c r="J12" s="111"/>
      <c r="K12" s="102" t="s">
        <v>17</v>
      </c>
      <c r="L12" s="102"/>
      <c r="M12" s="113" t="s">
        <v>18</v>
      </c>
      <c r="N12" s="114"/>
      <c r="O12" s="114"/>
      <c r="P12" s="114"/>
      <c r="Q12" s="114"/>
      <c r="R12" s="115"/>
    </row>
    <row r="13" spans="1:18" s="6" customFormat="1" x14ac:dyDescent="0.25">
      <c r="A13" s="89"/>
      <c r="B13" s="89"/>
      <c r="C13" s="89"/>
      <c r="D13" s="91"/>
      <c r="E13" s="93"/>
      <c r="F13" s="89"/>
      <c r="G13" s="55" t="s">
        <v>19</v>
      </c>
      <c r="H13" s="55" t="s">
        <v>20</v>
      </c>
      <c r="I13" s="55" t="s">
        <v>21</v>
      </c>
      <c r="J13" s="55" t="s">
        <v>22</v>
      </c>
      <c r="K13" s="102"/>
      <c r="L13" s="102"/>
      <c r="M13" s="116"/>
      <c r="N13" s="117"/>
      <c r="O13" s="117"/>
      <c r="P13" s="117"/>
      <c r="Q13" s="117"/>
      <c r="R13" s="118"/>
    </row>
    <row r="14" spans="1:18" s="6" customFormat="1" ht="85.5" customHeight="1" x14ac:dyDescent="0.25">
      <c r="A14" s="46" t="s">
        <v>23</v>
      </c>
      <c r="B14" s="57" t="s">
        <v>24</v>
      </c>
      <c r="C14" s="47" t="s">
        <v>64</v>
      </c>
      <c r="D14" s="47" t="s">
        <v>25</v>
      </c>
      <c r="E14" s="47">
        <v>1</v>
      </c>
      <c r="F14" s="47">
        <v>5</v>
      </c>
      <c r="G14" s="48" t="s">
        <v>45</v>
      </c>
      <c r="H14" s="48" t="s">
        <v>45</v>
      </c>
      <c r="I14" s="48" t="s">
        <v>45</v>
      </c>
      <c r="J14" s="13" t="s">
        <v>45</v>
      </c>
      <c r="K14" s="112">
        <f>SUM(B18:B34)</f>
        <v>6375500</v>
      </c>
      <c r="L14" s="112"/>
      <c r="M14" s="119"/>
      <c r="N14" s="120"/>
      <c r="O14" s="120"/>
      <c r="P14" s="120"/>
      <c r="Q14" s="120"/>
      <c r="R14" s="121"/>
    </row>
    <row r="15" spans="1:18" s="41" customFormat="1" x14ac:dyDescent="0.25">
      <c r="A15" s="108" t="s">
        <v>58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9"/>
      <c r="R15" s="68"/>
    </row>
    <row r="16" spans="1:18" s="6" customFormat="1" x14ac:dyDescent="0.25">
      <c r="A16" s="88" t="s">
        <v>26</v>
      </c>
      <c r="B16" s="104" t="s">
        <v>27</v>
      </c>
      <c r="C16" s="105" t="s">
        <v>28</v>
      </c>
      <c r="D16" s="106"/>
      <c r="E16" s="106"/>
      <c r="F16" s="106"/>
      <c r="G16" s="105" t="s">
        <v>29</v>
      </c>
      <c r="H16" s="105"/>
      <c r="I16" s="105"/>
      <c r="J16" s="105"/>
      <c r="K16" s="102" t="s">
        <v>30</v>
      </c>
      <c r="L16" s="97" t="s">
        <v>31</v>
      </c>
      <c r="M16" s="98"/>
      <c r="N16" s="98"/>
      <c r="O16" s="98"/>
      <c r="P16" s="98"/>
      <c r="Q16" s="98"/>
      <c r="R16" s="99"/>
    </row>
    <row r="17" spans="1:18" s="6" customFormat="1" ht="45" x14ac:dyDescent="0.25">
      <c r="A17" s="89"/>
      <c r="B17" s="103"/>
      <c r="C17" s="55" t="s">
        <v>32</v>
      </c>
      <c r="D17" s="55" t="s">
        <v>33</v>
      </c>
      <c r="E17" s="55" t="s">
        <v>34</v>
      </c>
      <c r="F17" s="55" t="s">
        <v>35</v>
      </c>
      <c r="G17" s="55" t="s">
        <v>19</v>
      </c>
      <c r="H17" s="55" t="s">
        <v>20</v>
      </c>
      <c r="I17" s="55" t="s">
        <v>36</v>
      </c>
      <c r="J17" s="55" t="s">
        <v>22</v>
      </c>
      <c r="K17" s="103"/>
      <c r="L17" s="56" t="s">
        <v>37</v>
      </c>
      <c r="M17" s="64" t="s">
        <v>37</v>
      </c>
      <c r="N17" s="64" t="s">
        <v>38</v>
      </c>
      <c r="O17" s="64" t="s">
        <v>39</v>
      </c>
      <c r="P17" s="64" t="s">
        <v>40</v>
      </c>
      <c r="Q17" s="65" t="s">
        <v>41</v>
      </c>
      <c r="R17" s="56" t="s">
        <v>42</v>
      </c>
    </row>
    <row r="18" spans="1:18" x14ac:dyDescent="0.25">
      <c r="A18" s="107" t="s">
        <v>43</v>
      </c>
      <c r="B18" s="86">
        <f>SUM(F18:F20)</f>
        <v>2625000</v>
      </c>
      <c r="C18" s="14" t="s">
        <v>44</v>
      </c>
      <c r="D18" s="15">
        <v>1000</v>
      </c>
      <c r="E18" s="15">
        <v>1500</v>
      </c>
      <c r="F18" s="16">
        <f>D18*E18</f>
        <v>1500000</v>
      </c>
      <c r="G18" s="101" t="s">
        <v>45</v>
      </c>
      <c r="H18" s="101"/>
      <c r="I18" s="101"/>
      <c r="J18" s="101"/>
      <c r="K18" s="80" t="s">
        <v>91</v>
      </c>
      <c r="L18" s="42"/>
      <c r="M18" s="59" t="s">
        <v>88</v>
      </c>
      <c r="N18" s="54">
        <v>1</v>
      </c>
      <c r="O18" s="54">
        <v>2</v>
      </c>
      <c r="P18" s="54">
        <v>3</v>
      </c>
      <c r="Q18" s="54">
        <v>3</v>
      </c>
      <c r="R18" s="69">
        <v>4</v>
      </c>
    </row>
    <row r="19" spans="1:18" ht="22.5" customHeight="1" x14ac:dyDescent="0.25">
      <c r="A19" s="107"/>
      <c r="B19" s="86"/>
      <c r="C19" s="17" t="s">
        <v>46</v>
      </c>
      <c r="D19" s="15">
        <v>3000</v>
      </c>
      <c r="E19" s="17">
        <v>350</v>
      </c>
      <c r="F19" s="16">
        <f>+E19*D19</f>
        <v>1050000</v>
      </c>
      <c r="G19" s="101"/>
      <c r="H19" s="101"/>
      <c r="I19" s="101"/>
      <c r="J19" s="101"/>
      <c r="K19" s="81"/>
      <c r="L19" s="18"/>
      <c r="M19" s="59" t="s">
        <v>88</v>
      </c>
      <c r="N19" s="18">
        <v>2</v>
      </c>
      <c r="O19" s="18">
        <v>6</v>
      </c>
      <c r="P19" s="18">
        <v>8</v>
      </c>
      <c r="Q19" s="18">
        <v>6</v>
      </c>
      <c r="R19" s="69">
        <v>2</v>
      </c>
    </row>
    <row r="20" spans="1:18" ht="22.5" customHeight="1" x14ac:dyDescent="0.25">
      <c r="A20" s="107"/>
      <c r="B20" s="86"/>
      <c r="C20" s="17" t="s">
        <v>47</v>
      </c>
      <c r="D20" s="15">
        <v>1</v>
      </c>
      <c r="E20" s="19">
        <v>75000</v>
      </c>
      <c r="F20" s="20">
        <f t="shared" ref="F20:F34" si="0">D20*E20</f>
        <v>75000</v>
      </c>
      <c r="G20" s="101"/>
      <c r="H20" s="101"/>
      <c r="I20" s="101"/>
      <c r="J20" s="101"/>
      <c r="K20" s="81"/>
      <c r="L20" s="42"/>
      <c r="M20" s="59" t="s">
        <v>88</v>
      </c>
      <c r="N20" s="54">
        <v>1</v>
      </c>
      <c r="O20" s="54">
        <v>2</v>
      </c>
      <c r="P20" s="54">
        <v>3</v>
      </c>
      <c r="Q20" s="54">
        <v>3</v>
      </c>
      <c r="R20" s="69">
        <v>4</v>
      </c>
    </row>
    <row r="21" spans="1:18" ht="33" customHeight="1" x14ac:dyDescent="0.25">
      <c r="A21" s="100" t="s">
        <v>48</v>
      </c>
      <c r="B21" s="86">
        <v>480000</v>
      </c>
      <c r="C21" s="17" t="s">
        <v>49</v>
      </c>
      <c r="D21" s="15">
        <v>300</v>
      </c>
      <c r="E21" s="19">
        <v>650</v>
      </c>
      <c r="F21" s="16">
        <f t="shared" si="0"/>
        <v>195000</v>
      </c>
      <c r="G21" s="101" t="s">
        <v>45</v>
      </c>
      <c r="H21" s="101"/>
      <c r="I21" s="101"/>
      <c r="J21" s="101"/>
      <c r="K21" s="81"/>
      <c r="L21" s="42"/>
      <c r="M21" s="59" t="s">
        <v>88</v>
      </c>
      <c r="N21" s="60" t="s">
        <v>89</v>
      </c>
      <c r="O21" s="60">
        <v>3</v>
      </c>
      <c r="P21" s="60">
        <v>1</v>
      </c>
      <c r="Q21" s="60">
        <v>1</v>
      </c>
      <c r="R21" s="61">
        <v>1</v>
      </c>
    </row>
    <row r="22" spans="1:18" ht="33" customHeight="1" x14ac:dyDescent="0.25">
      <c r="A22" s="100"/>
      <c r="B22" s="86"/>
      <c r="C22" s="17" t="s">
        <v>50</v>
      </c>
      <c r="D22" s="15">
        <v>300</v>
      </c>
      <c r="E22" s="19">
        <v>950</v>
      </c>
      <c r="F22" s="16">
        <f t="shared" si="0"/>
        <v>285000</v>
      </c>
      <c r="G22" s="101"/>
      <c r="H22" s="101"/>
      <c r="I22" s="101"/>
      <c r="J22" s="101"/>
      <c r="K22" s="81"/>
      <c r="L22" s="42"/>
      <c r="M22" s="59" t="s">
        <v>88</v>
      </c>
      <c r="N22" s="60" t="s">
        <v>89</v>
      </c>
      <c r="O22" s="60">
        <v>3</v>
      </c>
      <c r="P22" s="60">
        <v>1</v>
      </c>
      <c r="Q22" s="60">
        <v>1</v>
      </c>
      <c r="R22" s="61">
        <v>1</v>
      </c>
    </row>
    <row r="23" spans="1:18" s="12" customFormat="1" ht="22.5" customHeight="1" x14ac:dyDescent="0.25">
      <c r="A23" s="85" t="s">
        <v>51</v>
      </c>
      <c r="B23" s="86">
        <f>(F23+F24)*7</f>
        <v>672000</v>
      </c>
      <c r="C23" s="17" t="s">
        <v>49</v>
      </c>
      <c r="D23" s="15">
        <v>60</v>
      </c>
      <c r="E23" s="19">
        <v>650</v>
      </c>
      <c r="F23" s="16">
        <f t="shared" si="0"/>
        <v>39000</v>
      </c>
      <c r="G23" s="87" t="s">
        <v>45</v>
      </c>
      <c r="H23" s="87" t="s">
        <v>45</v>
      </c>
      <c r="I23" s="87"/>
      <c r="J23" s="87"/>
      <c r="K23" s="82"/>
      <c r="L23" s="21"/>
      <c r="M23" s="59" t="s">
        <v>88</v>
      </c>
      <c r="N23" s="60" t="s">
        <v>89</v>
      </c>
      <c r="O23" s="60">
        <v>3</v>
      </c>
      <c r="P23" s="60">
        <v>1</v>
      </c>
      <c r="Q23" s="60">
        <v>1</v>
      </c>
      <c r="R23" s="61">
        <v>1</v>
      </c>
    </row>
    <row r="24" spans="1:18" s="12" customFormat="1" ht="22.5" customHeight="1" x14ac:dyDescent="0.25">
      <c r="A24" s="85"/>
      <c r="B24" s="86"/>
      <c r="C24" s="17" t="s">
        <v>50</v>
      </c>
      <c r="D24" s="15">
        <v>60</v>
      </c>
      <c r="E24" s="19">
        <v>950</v>
      </c>
      <c r="F24" s="16">
        <f t="shared" si="0"/>
        <v>57000</v>
      </c>
      <c r="G24" s="87"/>
      <c r="H24" s="87"/>
      <c r="I24" s="87"/>
      <c r="J24" s="87"/>
      <c r="K24" s="80" t="s">
        <v>91</v>
      </c>
      <c r="L24" s="21"/>
      <c r="M24" s="59" t="s">
        <v>88</v>
      </c>
      <c r="N24" s="60" t="s">
        <v>89</v>
      </c>
      <c r="O24" s="60">
        <v>3</v>
      </c>
      <c r="P24" s="60">
        <v>1</v>
      </c>
      <c r="Q24" s="60">
        <v>1</v>
      </c>
      <c r="R24" s="61">
        <v>1</v>
      </c>
    </row>
    <row r="25" spans="1:18" s="27" customFormat="1" ht="35.450000000000003" customHeight="1" x14ac:dyDescent="0.25">
      <c r="A25" s="83" t="s">
        <v>52</v>
      </c>
      <c r="B25" s="84">
        <f>F25+F26</f>
        <v>825000</v>
      </c>
      <c r="C25" s="23" t="s">
        <v>44</v>
      </c>
      <c r="D25" s="24">
        <v>500</v>
      </c>
      <c r="E25" s="25">
        <v>1500</v>
      </c>
      <c r="F25" s="22">
        <f t="shared" si="0"/>
        <v>750000</v>
      </c>
      <c r="G25" s="22"/>
      <c r="H25" s="22" t="s">
        <v>45</v>
      </c>
      <c r="I25" s="22"/>
      <c r="J25" s="22"/>
      <c r="K25" s="81"/>
      <c r="L25" s="21"/>
      <c r="M25" s="59" t="s">
        <v>88</v>
      </c>
      <c r="N25" s="54">
        <v>1</v>
      </c>
      <c r="O25" s="54">
        <v>2</v>
      </c>
      <c r="P25" s="54">
        <v>3</v>
      </c>
      <c r="Q25" s="54">
        <v>3</v>
      </c>
      <c r="R25" s="69">
        <v>4</v>
      </c>
    </row>
    <row r="26" spans="1:18" s="27" customFormat="1" ht="35.450000000000003" customHeight="1" x14ac:dyDescent="0.25">
      <c r="A26" s="83"/>
      <c r="B26" s="84"/>
      <c r="C26" s="23" t="s">
        <v>47</v>
      </c>
      <c r="D26" s="24">
        <v>1</v>
      </c>
      <c r="E26" s="25">
        <v>75000</v>
      </c>
      <c r="F26" s="22">
        <f t="shared" si="0"/>
        <v>75000</v>
      </c>
      <c r="G26" s="22"/>
      <c r="H26" s="22"/>
      <c r="I26" s="22"/>
      <c r="J26" s="22"/>
      <c r="K26" s="81"/>
      <c r="L26" s="21"/>
      <c r="M26" s="59" t="s">
        <v>88</v>
      </c>
      <c r="N26" s="54">
        <v>1</v>
      </c>
      <c r="O26" s="54">
        <v>2</v>
      </c>
      <c r="P26" s="54">
        <v>3</v>
      </c>
      <c r="Q26" s="54">
        <v>3</v>
      </c>
      <c r="R26" s="69">
        <v>4</v>
      </c>
    </row>
    <row r="27" spans="1:18" s="27" customFormat="1" ht="47.25" x14ac:dyDescent="0.25">
      <c r="A27" s="58" t="s">
        <v>53</v>
      </c>
      <c r="B27" s="45">
        <f>F27</f>
        <v>800000</v>
      </c>
      <c r="C27" s="29" t="s">
        <v>57</v>
      </c>
      <c r="D27" s="24">
        <v>1</v>
      </c>
      <c r="E27" s="25">
        <v>800000</v>
      </c>
      <c r="F27" s="22">
        <f t="shared" si="0"/>
        <v>800000</v>
      </c>
      <c r="G27" s="22"/>
      <c r="H27" s="22" t="s">
        <v>45</v>
      </c>
      <c r="I27" s="22"/>
      <c r="J27" s="22"/>
      <c r="K27" s="82"/>
      <c r="L27" s="21"/>
      <c r="M27" s="59" t="s">
        <v>88</v>
      </c>
      <c r="N27" s="21">
        <v>1</v>
      </c>
      <c r="O27" s="21">
        <v>2</v>
      </c>
      <c r="P27" s="21">
        <v>8</v>
      </c>
      <c r="Q27" s="75">
        <v>7</v>
      </c>
      <c r="R27" s="74">
        <v>1</v>
      </c>
    </row>
    <row r="28" spans="1:18" s="12" customFormat="1" ht="33.75" customHeight="1" x14ac:dyDescent="0.25">
      <c r="A28" s="85" t="s">
        <v>54</v>
      </c>
      <c r="B28" s="84">
        <f>(F28+F29)*5</f>
        <v>640000</v>
      </c>
      <c r="C28" s="17" t="s">
        <v>49</v>
      </c>
      <c r="D28" s="30">
        <v>80</v>
      </c>
      <c r="E28" s="31">
        <v>650</v>
      </c>
      <c r="F28" s="44">
        <f t="shared" si="0"/>
        <v>52000</v>
      </c>
      <c r="G28" s="44"/>
      <c r="H28" s="44"/>
      <c r="I28" s="87" t="s">
        <v>45</v>
      </c>
      <c r="J28" s="44"/>
      <c r="K28" s="80" t="s">
        <v>91</v>
      </c>
      <c r="L28" s="21"/>
      <c r="M28" s="59" t="s">
        <v>88</v>
      </c>
      <c r="N28" s="60" t="s">
        <v>89</v>
      </c>
      <c r="O28" s="60">
        <v>3</v>
      </c>
      <c r="P28" s="60">
        <v>1</v>
      </c>
      <c r="Q28" s="60">
        <v>1</v>
      </c>
      <c r="R28" s="72" t="s">
        <v>89</v>
      </c>
    </row>
    <row r="29" spans="1:18" s="12" customFormat="1" ht="33.75" customHeight="1" x14ac:dyDescent="0.25">
      <c r="A29" s="85"/>
      <c r="B29" s="84"/>
      <c r="C29" s="17" t="s">
        <v>50</v>
      </c>
      <c r="D29" s="30">
        <v>80</v>
      </c>
      <c r="E29" s="31">
        <v>950</v>
      </c>
      <c r="F29" s="44">
        <f t="shared" si="0"/>
        <v>76000</v>
      </c>
      <c r="G29" s="44"/>
      <c r="H29" s="44"/>
      <c r="I29" s="87"/>
      <c r="J29" s="44"/>
      <c r="K29" s="81"/>
      <c r="L29" s="21"/>
      <c r="M29" s="59" t="s">
        <v>88</v>
      </c>
      <c r="N29" s="60" t="s">
        <v>89</v>
      </c>
      <c r="O29" s="60">
        <v>3</v>
      </c>
      <c r="P29" s="60">
        <v>1</v>
      </c>
      <c r="Q29" s="60">
        <v>1</v>
      </c>
      <c r="R29" s="63" t="s">
        <v>89</v>
      </c>
    </row>
    <row r="30" spans="1:18" s="27" customFormat="1" ht="47.25" x14ac:dyDescent="0.25">
      <c r="A30" s="28" t="s">
        <v>60</v>
      </c>
      <c r="B30" s="45">
        <f>F30</f>
        <v>90000</v>
      </c>
      <c r="C30" s="29" t="s">
        <v>57</v>
      </c>
      <c r="D30" s="24">
        <v>2</v>
      </c>
      <c r="E30" s="25">
        <v>45000</v>
      </c>
      <c r="F30" s="22">
        <f t="shared" si="0"/>
        <v>90000</v>
      </c>
      <c r="G30" s="22"/>
      <c r="H30" s="22"/>
      <c r="I30" s="22" t="s">
        <v>45</v>
      </c>
      <c r="J30" s="22"/>
      <c r="K30" s="81"/>
      <c r="L30" s="21"/>
      <c r="M30" s="59" t="s">
        <v>88</v>
      </c>
      <c r="N30" s="21">
        <v>1</v>
      </c>
      <c r="O30" s="21">
        <v>2</v>
      </c>
      <c r="P30" s="21">
        <v>8</v>
      </c>
      <c r="Q30" s="75">
        <v>7</v>
      </c>
      <c r="R30" s="74">
        <v>1</v>
      </c>
    </row>
    <row r="31" spans="1:18" s="27" customFormat="1" x14ac:dyDescent="0.25">
      <c r="A31" s="28" t="s">
        <v>55</v>
      </c>
      <c r="B31" s="45">
        <f>F31</f>
        <v>150000</v>
      </c>
      <c r="C31" s="29" t="s">
        <v>44</v>
      </c>
      <c r="D31" s="24">
        <v>100</v>
      </c>
      <c r="E31" s="25">
        <v>1500</v>
      </c>
      <c r="F31" s="22">
        <f t="shared" si="0"/>
        <v>150000</v>
      </c>
      <c r="G31" s="22"/>
      <c r="H31" s="22"/>
      <c r="I31" s="22" t="s">
        <v>45</v>
      </c>
      <c r="J31" s="22" t="s">
        <v>45</v>
      </c>
      <c r="K31" s="81"/>
      <c r="L31" s="21"/>
      <c r="M31" s="59" t="s">
        <v>88</v>
      </c>
      <c r="N31" s="54">
        <v>1</v>
      </c>
      <c r="O31" s="54">
        <v>2</v>
      </c>
      <c r="P31" s="54">
        <v>3</v>
      </c>
      <c r="Q31" s="54">
        <v>3</v>
      </c>
      <c r="R31" s="69">
        <v>4</v>
      </c>
    </row>
    <row r="32" spans="1:18" s="27" customFormat="1" ht="31.5" x14ac:dyDescent="0.25">
      <c r="A32" s="107" t="s">
        <v>61</v>
      </c>
      <c r="B32" s="45">
        <f>F32</f>
        <v>0</v>
      </c>
      <c r="C32" s="29" t="s">
        <v>62</v>
      </c>
      <c r="D32" s="24">
        <v>24</v>
      </c>
      <c r="E32" s="25">
        <v>0</v>
      </c>
      <c r="F32" s="22">
        <f t="shared" si="0"/>
        <v>0</v>
      </c>
      <c r="G32" s="22" t="s">
        <v>45</v>
      </c>
      <c r="H32" s="22" t="s">
        <v>45</v>
      </c>
      <c r="I32" s="22" t="s">
        <v>45</v>
      </c>
      <c r="J32" s="22" t="s">
        <v>45</v>
      </c>
      <c r="K32" s="81"/>
      <c r="L32" s="21"/>
      <c r="M32" s="59" t="s">
        <v>88</v>
      </c>
      <c r="N32" s="26">
        <v>1</v>
      </c>
      <c r="O32" s="26">
        <v>2</v>
      </c>
      <c r="P32" s="26">
        <v>8</v>
      </c>
      <c r="Q32" s="26">
        <v>6</v>
      </c>
      <c r="R32" s="26">
        <v>2</v>
      </c>
    </row>
    <row r="33" spans="1:18" s="27" customFormat="1" x14ac:dyDescent="0.25">
      <c r="A33" s="107"/>
      <c r="B33" s="45">
        <f>F33</f>
        <v>58500</v>
      </c>
      <c r="C33" s="29" t="s">
        <v>49</v>
      </c>
      <c r="D33" s="24">
        <v>90</v>
      </c>
      <c r="E33" s="25">
        <v>650</v>
      </c>
      <c r="F33" s="22">
        <f t="shared" si="0"/>
        <v>58500</v>
      </c>
      <c r="G33" s="22"/>
      <c r="H33" s="22" t="s">
        <v>45</v>
      </c>
      <c r="I33" s="22" t="s">
        <v>45</v>
      </c>
      <c r="J33" s="22" t="s">
        <v>45</v>
      </c>
      <c r="K33" s="81"/>
      <c r="L33" s="21"/>
      <c r="M33" s="59" t="s">
        <v>88</v>
      </c>
      <c r="N33" s="60" t="s">
        <v>89</v>
      </c>
      <c r="O33" s="60">
        <v>3</v>
      </c>
      <c r="P33" s="60">
        <v>1</v>
      </c>
      <c r="Q33" s="60">
        <v>1</v>
      </c>
      <c r="R33" s="73" t="s">
        <v>89</v>
      </c>
    </row>
    <row r="34" spans="1:18" s="27" customFormat="1" x14ac:dyDescent="0.25">
      <c r="A34" s="107"/>
      <c r="B34" s="45">
        <f>F34</f>
        <v>35000</v>
      </c>
      <c r="C34" s="29" t="s">
        <v>63</v>
      </c>
      <c r="D34" s="24">
        <v>10</v>
      </c>
      <c r="E34" s="25">
        <v>3500</v>
      </c>
      <c r="F34" s="22">
        <f t="shared" si="0"/>
        <v>35000</v>
      </c>
      <c r="G34" s="22" t="s">
        <v>45</v>
      </c>
      <c r="H34" s="22" t="s">
        <v>45</v>
      </c>
      <c r="I34" s="22" t="s">
        <v>45</v>
      </c>
      <c r="J34" s="22" t="s">
        <v>45</v>
      </c>
      <c r="K34" s="82"/>
      <c r="L34" s="21"/>
      <c r="M34" s="59" t="s">
        <v>88</v>
      </c>
      <c r="N34" s="26">
        <v>1</v>
      </c>
      <c r="O34" s="26">
        <v>2</v>
      </c>
      <c r="P34" s="26">
        <v>3</v>
      </c>
      <c r="Q34" s="67">
        <v>7</v>
      </c>
      <c r="R34" s="71">
        <v>1</v>
      </c>
    </row>
    <row r="35" spans="1:18" s="27" customFormat="1" x14ac:dyDescent="0.25">
      <c r="A35" s="96" t="s">
        <v>59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71"/>
    </row>
    <row r="36" spans="1:18" s="6" customFormat="1" x14ac:dyDescent="0.25">
      <c r="A36" s="88" t="s">
        <v>10</v>
      </c>
      <c r="B36" s="88" t="s">
        <v>11</v>
      </c>
      <c r="C36" s="88" t="s">
        <v>12</v>
      </c>
      <c r="D36" s="90" t="s">
        <v>13</v>
      </c>
      <c r="E36" s="92" t="s">
        <v>14</v>
      </c>
      <c r="F36" s="88" t="s">
        <v>15</v>
      </c>
      <c r="G36" s="94" t="s">
        <v>16</v>
      </c>
      <c r="H36" s="95"/>
      <c r="I36" s="95"/>
      <c r="J36" s="95"/>
      <c r="K36" s="102" t="s">
        <v>17</v>
      </c>
      <c r="L36" s="102"/>
      <c r="M36" s="113" t="s">
        <v>18</v>
      </c>
      <c r="N36" s="114"/>
      <c r="O36" s="114"/>
      <c r="P36" s="114"/>
      <c r="Q36" s="114"/>
      <c r="R36" s="115"/>
    </row>
    <row r="37" spans="1:18" s="6" customFormat="1" x14ac:dyDescent="0.25">
      <c r="A37" s="89"/>
      <c r="B37" s="89"/>
      <c r="C37" s="89"/>
      <c r="D37" s="91"/>
      <c r="E37" s="93"/>
      <c r="F37" s="89"/>
      <c r="G37" s="55" t="s">
        <v>19</v>
      </c>
      <c r="H37" s="55" t="s">
        <v>20</v>
      </c>
      <c r="I37" s="55" t="s">
        <v>21</v>
      </c>
      <c r="J37" s="55" t="s">
        <v>22</v>
      </c>
      <c r="K37" s="102"/>
      <c r="L37" s="102"/>
      <c r="M37" s="116"/>
      <c r="N37" s="117"/>
      <c r="O37" s="117"/>
      <c r="P37" s="117"/>
      <c r="Q37" s="117"/>
      <c r="R37" s="118"/>
    </row>
    <row r="38" spans="1:18" s="6" customFormat="1" ht="164.25" customHeight="1" x14ac:dyDescent="0.25">
      <c r="A38" s="46" t="s">
        <v>67</v>
      </c>
      <c r="B38" s="57" t="s">
        <v>68</v>
      </c>
      <c r="C38" s="47" t="s">
        <v>65</v>
      </c>
      <c r="D38" s="47" t="s">
        <v>66</v>
      </c>
      <c r="E38" s="47">
        <v>1</v>
      </c>
      <c r="F38" s="47"/>
      <c r="G38" s="48" t="s">
        <v>45</v>
      </c>
      <c r="H38" s="48" t="s">
        <v>45</v>
      </c>
      <c r="I38" s="48" t="s">
        <v>45</v>
      </c>
      <c r="J38" s="13" t="s">
        <v>45</v>
      </c>
      <c r="K38" s="112">
        <f>SUM(B42:B63)</f>
        <v>8752250</v>
      </c>
      <c r="L38" s="112"/>
      <c r="M38" s="119"/>
      <c r="N38" s="120"/>
      <c r="O38" s="120"/>
      <c r="P38" s="120"/>
      <c r="Q38" s="120"/>
      <c r="R38" s="121"/>
    </row>
    <row r="39" spans="1:18" s="41" customFormat="1" x14ac:dyDescent="0.25">
      <c r="A39" s="96" t="s">
        <v>58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78"/>
    </row>
    <row r="40" spans="1:18" s="6" customFormat="1" x14ac:dyDescent="0.25">
      <c r="A40" s="88" t="s">
        <v>26</v>
      </c>
      <c r="B40" s="104" t="s">
        <v>27</v>
      </c>
      <c r="C40" s="105" t="s">
        <v>28</v>
      </c>
      <c r="D40" s="105"/>
      <c r="E40" s="105"/>
      <c r="F40" s="105"/>
      <c r="G40" s="105" t="s">
        <v>29</v>
      </c>
      <c r="H40" s="105"/>
      <c r="I40" s="105"/>
      <c r="J40" s="105"/>
      <c r="K40" s="102" t="s">
        <v>30</v>
      </c>
      <c r="L40" s="97" t="s">
        <v>31</v>
      </c>
      <c r="M40" s="98"/>
      <c r="N40" s="98"/>
      <c r="O40" s="98"/>
      <c r="P40" s="98"/>
      <c r="Q40" s="98"/>
      <c r="R40" s="99"/>
    </row>
    <row r="41" spans="1:18" s="6" customFormat="1" ht="45" x14ac:dyDescent="0.25">
      <c r="A41" s="89"/>
      <c r="B41" s="103"/>
      <c r="C41" s="55" t="s">
        <v>32</v>
      </c>
      <c r="D41" s="55" t="s">
        <v>33</v>
      </c>
      <c r="E41" s="55" t="s">
        <v>34</v>
      </c>
      <c r="F41" s="55" t="s">
        <v>35</v>
      </c>
      <c r="G41" s="55" t="s">
        <v>19</v>
      </c>
      <c r="H41" s="55" t="s">
        <v>20</v>
      </c>
      <c r="I41" s="55" t="s">
        <v>36</v>
      </c>
      <c r="J41" s="55" t="s">
        <v>22</v>
      </c>
      <c r="K41" s="103"/>
      <c r="L41" s="56" t="s">
        <v>37</v>
      </c>
      <c r="M41" s="64" t="s">
        <v>37</v>
      </c>
      <c r="N41" s="64" t="s">
        <v>38</v>
      </c>
      <c r="O41" s="64" t="s">
        <v>39</v>
      </c>
      <c r="P41" s="64" t="s">
        <v>40</v>
      </c>
      <c r="Q41" s="65" t="s">
        <v>41</v>
      </c>
      <c r="R41" s="56" t="s">
        <v>42</v>
      </c>
    </row>
    <row r="42" spans="1:18" ht="28.5" customHeight="1" x14ac:dyDescent="0.25">
      <c r="A42" s="107" t="s">
        <v>78</v>
      </c>
      <c r="B42" s="86">
        <f>F42+F43+F44</f>
        <v>922500</v>
      </c>
      <c r="C42" s="17" t="s">
        <v>44</v>
      </c>
      <c r="D42" s="15">
        <v>500</v>
      </c>
      <c r="E42" s="19">
        <v>1500</v>
      </c>
      <c r="F42" s="16">
        <f>D42*E42</f>
        <v>750000</v>
      </c>
      <c r="G42" s="42" t="s">
        <v>45</v>
      </c>
      <c r="H42" s="42"/>
      <c r="I42" s="42"/>
      <c r="J42" s="42"/>
      <c r="K42" s="80" t="s">
        <v>91</v>
      </c>
      <c r="L42" s="42"/>
      <c r="M42" s="59" t="s">
        <v>88</v>
      </c>
      <c r="N42" s="42">
        <v>1</v>
      </c>
      <c r="O42" s="42">
        <v>2</v>
      </c>
      <c r="P42" s="42">
        <v>3</v>
      </c>
      <c r="Q42" s="42">
        <v>3</v>
      </c>
      <c r="R42" s="69">
        <v>4</v>
      </c>
    </row>
    <row r="43" spans="1:18" ht="28.5" customHeight="1" x14ac:dyDescent="0.25">
      <c r="A43" s="107"/>
      <c r="B43" s="86"/>
      <c r="C43" s="17" t="s">
        <v>47</v>
      </c>
      <c r="D43" s="15">
        <v>1</v>
      </c>
      <c r="E43" s="19">
        <v>75000</v>
      </c>
      <c r="F43" s="16">
        <f t="shared" ref="F43:F63" si="1">D43*E43</f>
        <v>75000</v>
      </c>
      <c r="G43" s="42" t="s">
        <v>45</v>
      </c>
      <c r="H43" s="42"/>
      <c r="I43" s="42"/>
      <c r="J43" s="42"/>
      <c r="K43" s="81"/>
      <c r="L43" s="42"/>
      <c r="M43" s="59" t="s">
        <v>88</v>
      </c>
      <c r="N43" s="42">
        <v>1</v>
      </c>
      <c r="O43" s="42">
        <v>2</v>
      </c>
      <c r="P43" s="42">
        <v>3</v>
      </c>
      <c r="Q43" s="42">
        <v>3</v>
      </c>
      <c r="R43" s="69">
        <v>3</v>
      </c>
    </row>
    <row r="44" spans="1:18" ht="28.5" customHeight="1" x14ac:dyDescent="0.25">
      <c r="A44" s="107"/>
      <c r="B44" s="86"/>
      <c r="C44" s="14" t="s">
        <v>49</v>
      </c>
      <c r="D44" s="15">
        <v>150</v>
      </c>
      <c r="E44" s="19">
        <v>650</v>
      </c>
      <c r="F44" s="16">
        <f t="shared" si="1"/>
        <v>97500</v>
      </c>
      <c r="G44" s="42" t="s">
        <v>45</v>
      </c>
      <c r="H44" s="42"/>
      <c r="I44" s="42"/>
      <c r="J44" s="42"/>
      <c r="K44" s="81"/>
      <c r="L44" s="42"/>
      <c r="M44" s="59" t="s">
        <v>88</v>
      </c>
      <c r="N44" s="60" t="s">
        <v>89</v>
      </c>
      <c r="O44" s="60">
        <v>3</v>
      </c>
      <c r="P44" s="60">
        <v>1</v>
      </c>
      <c r="Q44" s="66">
        <v>1</v>
      </c>
      <c r="R44" s="70" t="s">
        <v>89</v>
      </c>
    </row>
    <row r="45" spans="1:18" ht="28.5" customHeight="1" x14ac:dyDescent="0.25">
      <c r="A45" s="85" t="s">
        <v>83</v>
      </c>
      <c r="B45" s="86">
        <f>F45+F46</f>
        <v>2587500</v>
      </c>
      <c r="C45" s="14" t="s">
        <v>57</v>
      </c>
      <c r="D45" s="15">
        <v>1</v>
      </c>
      <c r="E45" s="15">
        <v>2500000</v>
      </c>
      <c r="F45" s="16">
        <f t="shared" si="1"/>
        <v>2500000</v>
      </c>
      <c r="G45" s="42"/>
      <c r="H45" s="42" t="s">
        <v>45</v>
      </c>
      <c r="I45" s="42"/>
      <c r="J45" s="42"/>
      <c r="K45" s="81"/>
      <c r="L45" s="42"/>
      <c r="M45" s="59" t="s">
        <v>88</v>
      </c>
      <c r="N45" s="21">
        <v>1</v>
      </c>
      <c r="O45" s="21">
        <v>2</v>
      </c>
      <c r="P45" s="21">
        <v>8</v>
      </c>
      <c r="Q45" s="75">
        <v>7</v>
      </c>
      <c r="R45" s="74">
        <v>1</v>
      </c>
    </row>
    <row r="46" spans="1:18" ht="35.25" customHeight="1" x14ac:dyDescent="0.25">
      <c r="A46" s="85"/>
      <c r="B46" s="86"/>
      <c r="C46" s="17" t="s">
        <v>46</v>
      </c>
      <c r="D46" s="15">
        <v>250</v>
      </c>
      <c r="E46" s="17">
        <v>350</v>
      </c>
      <c r="F46" s="16">
        <f t="shared" si="1"/>
        <v>87500</v>
      </c>
      <c r="G46" s="42"/>
      <c r="H46" s="42"/>
      <c r="I46" s="42" t="s">
        <v>45</v>
      </c>
      <c r="J46" s="42"/>
      <c r="K46" s="81"/>
      <c r="L46" s="18"/>
      <c r="M46" s="59" t="s">
        <v>88</v>
      </c>
      <c r="N46" s="18">
        <v>2</v>
      </c>
      <c r="O46" s="18">
        <v>6</v>
      </c>
      <c r="P46" s="18">
        <v>8</v>
      </c>
      <c r="Q46" s="18">
        <v>6</v>
      </c>
      <c r="R46" s="69">
        <v>2</v>
      </c>
    </row>
    <row r="47" spans="1:18" s="12" customFormat="1" ht="30" customHeight="1" x14ac:dyDescent="0.25">
      <c r="A47" s="85" t="s">
        <v>84</v>
      </c>
      <c r="B47" s="86">
        <f>F47+F48+F49</f>
        <v>1740000</v>
      </c>
      <c r="C47" s="17" t="s">
        <v>57</v>
      </c>
      <c r="D47" s="15">
        <v>1</v>
      </c>
      <c r="E47" s="19">
        <v>1500000</v>
      </c>
      <c r="F47" s="16">
        <f t="shared" si="1"/>
        <v>1500000</v>
      </c>
      <c r="G47" s="44"/>
      <c r="H47" s="44" t="s">
        <v>45</v>
      </c>
      <c r="I47" s="44"/>
      <c r="J47" s="44"/>
      <c r="K47" s="82"/>
      <c r="L47" s="21"/>
      <c r="M47" s="59" t="s">
        <v>88</v>
      </c>
      <c r="N47" s="21">
        <v>1</v>
      </c>
      <c r="O47" s="21">
        <v>2</v>
      </c>
      <c r="P47" s="21">
        <v>8</v>
      </c>
      <c r="Q47" s="75">
        <v>7</v>
      </c>
      <c r="R47" s="74">
        <v>1</v>
      </c>
    </row>
    <row r="48" spans="1:18" s="27" customFormat="1" ht="28.5" customHeight="1" x14ac:dyDescent="0.25">
      <c r="A48" s="85"/>
      <c r="B48" s="86"/>
      <c r="C48" s="23" t="s">
        <v>46</v>
      </c>
      <c r="D48" s="24">
        <v>500</v>
      </c>
      <c r="E48" s="25">
        <v>350</v>
      </c>
      <c r="F48" s="16">
        <f t="shared" si="1"/>
        <v>175000</v>
      </c>
      <c r="G48" s="22"/>
      <c r="H48" s="22" t="s">
        <v>45</v>
      </c>
      <c r="I48" s="22"/>
      <c r="J48" s="22"/>
      <c r="K48" s="80" t="s">
        <v>91</v>
      </c>
      <c r="L48" s="21"/>
      <c r="M48" s="59" t="s">
        <v>88</v>
      </c>
      <c r="N48" s="18">
        <v>2</v>
      </c>
      <c r="O48" s="18">
        <v>6</v>
      </c>
      <c r="P48" s="18">
        <v>8</v>
      </c>
      <c r="Q48" s="18">
        <v>6</v>
      </c>
      <c r="R48" s="54">
        <v>2</v>
      </c>
    </row>
    <row r="49" spans="1:18" s="27" customFormat="1" ht="28.5" customHeight="1" x14ac:dyDescent="0.25">
      <c r="A49" s="85"/>
      <c r="B49" s="86"/>
      <c r="C49" s="29" t="s">
        <v>49</v>
      </c>
      <c r="D49" s="24">
        <v>100</v>
      </c>
      <c r="E49" s="25">
        <v>650</v>
      </c>
      <c r="F49" s="16">
        <f t="shared" si="1"/>
        <v>65000</v>
      </c>
      <c r="G49" s="22"/>
      <c r="H49" s="22" t="s">
        <v>45</v>
      </c>
      <c r="I49" s="22"/>
      <c r="J49" s="22"/>
      <c r="K49" s="81"/>
      <c r="L49" s="21"/>
      <c r="M49" s="59" t="s">
        <v>88</v>
      </c>
      <c r="N49" s="60" t="s">
        <v>89</v>
      </c>
      <c r="O49" s="60">
        <v>3</v>
      </c>
      <c r="P49" s="60">
        <v>1</v>
      </c>
      <c r="Q49" s="66">
        <v>1</v>
      </c>
      <c r="R49" s="70" t="s">
        <v>89</v>
      </c>
    </row>
    <row r="50" spans="1:18" s="12" customFormat="1" ht="63" x14ac:dyDescent="0.25">
      <c r="A50" s="79" t="s">
        <v>79</v>
      </c>
      <c r="B50" s="43">
        <f>F50</f>
        <v>2500000</v>
      </c>
      <c r="C50" s="17" t="s">
        <v>57</v>
      </c>
      <c r="D50" s="30">
        <v>1</v>
      </c>
      <c r="E50" s="31">
        <v>2500000</v>
      </c>
      <c r="F50" s="16">
        <f t="shared" si="1"/>
        <v>2500000</v>
      </c>
      <c r="G50" s="44" t="s">
        <v>45</v>
      </c>
      <c r="H50" s="44" t="s">
        <v>45</v>
      </c>
      <c r="I50" s="44"/>
      <c r="J50" s="44"/>
      <c r="K50" s="81"/>
      <c r="L50" s="21"/>
      <c r="M50" s="59" t="s">
        <v>88</v>
      </c>
      <c r="N50" s="21">
        <v>1</v>
      </c>
      <c r="O50" s="21">
        <v>2</v>
      </c>
      <c r="P50" s="21">
        <v>8</v>
      </c>
      <c r="Q50" s="75">
        <v>7</v>
      </c>
      <c r="R50" s="74">
        <v>1</v>
      </c>
    </row>
    <row r="51" spans="1:18" s="12" customFormat="1" ht="32.25" customHeight="1" x14ac:dyDescent="0.25">
      <c r="A51" s="122" t="s">
        <v>80</v>
      </c>
      <c r="B51" s="86">
        <f>F51+F52+F53</f>
        <v>200000</v>
      </c>
      <c r="C51" s="14" t="s">
        <v>69</v>
      </c>
      <c r="D51" s="30">
        <v>400</v>
      </c>
      <c r="E51" s="31">
        <v>350</v>
      </c>
      <c r="F51" s="16">
        <f t="shared" si="1"/>
        <v>140000</v>
      </c>
      <c r="G51" s="44" t="s">
        <v>45</v>
      </c>
      <c r="H51" s="44"/>
      <c r="I51" s="44"/>
      <c r="J51" s="44"/>
      <c r="K51" s="81"/>
      <c r="L51" s="21"/>
      <c r="M51" s="59" t="s">
        <v>88</v>
      </c>
      <c r="N51" s="21">
        <v>1</v>
      </c>
      <c r="O51" s="21">
        <v>2</v>
      </c>
      <c r="P51" s="21">
        <v>3</v>
      </c>
      <c r="Q51" s="75">
        <v>3</v>
      </c>
      <c r="R51" s="74">
        <v>4</v>
      </c>
    </row>
    <row r="52" spans="1:18" s="27" customFormat="1" ht="21" customHeight="1" x14ac:dyDescent="0.25">
      <c r="A52" s="122"/>
      <c r="B52" s="86"/>
      <c r="C52" s="29" t="s">
        <v>90</v>
      </c>
      <c r="D52" s="24">
        <v>40</v>
      </c>
      <c r="E52" s="25">
        <v>250</v>
      </c>
      <c r="F52" s="16">
        <f t="shared" si="1"/>
        <v>10000</v>
      </c>
      <c r="G52" s="22" t="s">
        <v>45</v>
      </c>
      <c r="H52" s="22"/>
      <c r="I52" s="22"/>
      <c r="J52" s="22"/>
      <c r="K52" s="81"/>
      <c r="L52" s="21"/>
      <c r="M52" s="59" t="s">
        <v>88</v>
      </c>
      <c r="N52" s="26">
        <v>1</v>
      </c>
      <c r="O52" s="26">
        <v>2</v>
      </c>
      <c r="P52" s="26">
        <v>3</v>
      </c>
      <c r="Q52" s="67">
        <v>7</v>
      </c>
      <c r="R52" s="71">
        <v>1</v>
      </c>
    </row>
    <row r="53" spans="1:18" s="27" customFormat="1" ht="23.25" customHeight="1" x14ac:dyDescent="0.25">
      <c r="A53" s="122"/>
      <c r="B53" s="86"/>
      <c r="C53" s="29" t="s">
        <v>70</v>
      </c>
      <c r="D53" s="24">
        <v>1</v>
      </c>
      <c r="E53" s="25">
        <v>50000</v>
      </c>
      <c r="F53" s="16">
        <f t="shared" si="1"/>
        <v>50000</v>
      </c>
      <c r="G53" s="22" t="s">
        <v>45</v>
      </c>
      <c r="H53" s="22"/>
      <c r="I53" s="22"/>
      <c r="J53" s="22"/>
      <c r="K53" s="81"/>
      <c r="L53" s="21"/>
      <c r="M53" s="59" t="s">
        <v>88</v>
      </c>
      <c r="N53" s="60" t="s">
        <v>89</v>
      </c>
      <c r="O53" s="62">
        <v>3</v>
      </c>
      <c r="P53" s="62">
        <v>9</v>
      </c>
      <c r="Q53" s="76">
        <v>2</v>
      </c>
      <c r="R53" s="70">
        <v>1</v>
      </c>
    </row>
    <row r="54" spans="1:18" s="27" customFormat="1" ht="31.5" x14ac:dyDescent="0.25">
      <c r="A54" s="107" t="s">
        <v>71</v>
      </c>
      <c r="B54" s="84">
        <f>SUM(F54:F57)</f>
        <v>221000</v>
      </c>
      <c r="C54" s="29" t="s">
        <v>72</v>
      </c>
      <c r="D54" s="24">
        <v>40</v>
      </c>
      <c r="E54" s="25">
        <v>650</v>
      </c>
      <c r="F54" s="16">
        <f t="shared" si="1"/>
        <v>26000</v>
      </c>
      <c r="G54" s="22"/>
      <c r="H54" s="22"/>
      <c r="I54" s="22" t="s">
        <v>45</v>
      </c>
      <c r="J54" s="22"/>
      <c r="K54" s="81"/>
      <c r="L54" s="21"/>
      <c r="M54" s="59" t="s">
        <v>88</v>
      </c>
      <c r="N54" s="26"/>
      <c r="O54" s="26"/>
      <c r="P54" s="26"/>
      <c r="Q54" s="67"/>
      <c r="R54" s="71"/>
    </row>
    <row r="55" spans="1:18" s="27" customFormat="1" x14ac:dyDescent="0.25">
      <c r="A55" s="107"/>
      <c r="B55" s="84"/>
      <c r="C55" s="29" t="s">
        <v>90</v>
      </c>
      <c r="D55" s="24">
        <v>40</v>
      </c>
      <c r="E55" s="25">
        <v>250</v>
      </c>
      <c r="F55" s="16">
        <f t="shared" si="1"/>
        <v>10000</v>
      </c>
      <c r="G55" s="22"/>
      <c r="H55" s="22"/>
      <c r="I55" s="22" t="s">
        <v>45</v>
      </c>
      <c r="J55" s="22"/>
      <c r="K55" s="81"/>
      <c r="L55" s="21"/>
      <c r="M55" s="59" t="s">
        <v>88</v>
      </c>
      <c r="N55" s="26">
        <v>1</v>
      </c>
      <c r="O55" s="26">
        <v>2</v>
      </c>
      <c r="P55" s="26">
        <v>3</v>
      </c>
      <c r="Q55" s="67">
        <v>7</v>
      </c>
      <c r="R55" s="71">
        <v>1</v>
      </c>
    </row>
    <row r="56" spans="1:18" s="27" customFormat="1" x14ac:dyDescent="0.25">
      <c r="A56" s="107"/>
      <c r="B56" s="84"/>
      <c r="C56" s="32" t="s">
        <v>44</v>
      </c>
      <c r="D56" s="33">
        <v>100</v>
      </c>
      <c r="E56" s="34">
        <v>1500</v>
      </c>
      <c r="F56" s="16">
        <f t="shared" si="1"/>
        <v>150000</v>
      </c>
      <c r="G56" s="22"/>
      <c r="H56" s="22"/>
      <c r="I56" s="22" t="s">
        <v>45</v>
      </c>
      <c r="J56" s="22"/>
      <c r="K56" s="81"/>
      <c r="L56" s="26"/>
      <c r="M56" s="59" t="s">
        <v>88</v>
      </c>
      <c r="N56" s="26">
        <v>1</v>
      </c>
      <c r="O56" s="26">
        <v>2</v>
      </c>
      <c r="P56" s="26">
        <v>2</v>
      </c>
      <c r="Q56" s="67">
        <v>2</v>
      </c>
      <c r="R56" s="71">
        <v>2</v>
      </c>
    </row>
    <row r="57" spans="1:18" s="37" customFormat="1" x14ac:dyDescent="0.25">
      <c r="A57" s="107"/>
      <c r="B57" s="84"/>
      <c r="C57" s="32" t="s">
        <v>49</v>
      </c>
      <c r="D57" s="13">
        <v>100</v>
      </c>
      <c r="E57" s="35">
        <v>350</v>
      </c>
      <c r="F57" s="16">
        <f t="shared" si="1"/>
        <v>35000</v>
      </c>
      <c r="G57" s="36"/>
      <c r="H57" s="36"/>
      <c r="I57" s="36" t="s">
        <v>45</v>
      </c>
      <c r="J57" s="36"/>
      <c r="K57" s="82"/>
      <c r="L57" s="26"/>
      <c r="M57" s="59" t="s">
        <v>88</v>
      </c>
      <c r="N57" s="60" t="s">
        <v>89</v>
      </c>
      <c r="O57" s="60">
        <v>3</v>
      </c>
      <c r="P57" s="60">
        <v>1</v>
      </c>
      <c r="Q57" s="66">
        <v>1</v>
      </c>
      <c r="R57" s="70" t="s">
        <v>89</v>
      </c>
    </row>
    <row r="58" spans="1:18" s="37" customFormat="1" ht="31.5" x14ac:dyDescent="0.25">
      <c r="A58" s="107" t="s">
        <v>77</v>
      </c>
      <c r="B58" s="84">
        <f>SUM(F58:F60)</f>
        <v>201250</v>
      </c>
      <c r="C58" s="29" t="s">
        <v>72</v>
      </c>
      <c r="D58" s="13">
        <v>25</v>
      </c>
      <c r="E58" s="35">
        <v>650</v>
      </c>
      <c r="F58" s="16">
        <f t="shared" si="1"/>
        <v>16250</v>
      </c>
      <c r="G58" s="36"/>
      <c r="H58" s="22"/>
      <c r="I58" s="36"/>
      <c r="J58" s="36" t="s">
        <v>45</v>
      </c>
      <c r="K58" s="80" t="s">
        <v>91</v>
      </c>
      <c r="L58" s="26"/>
      <c r="M58" s="59" t="s">
        <v>88</v>
      </c>
      <c r="N58" s="29"/>
      <c r="O58" s="29"/>
      <c r="P58" s="29"/>
      <c r="Q58" s="77"/>
      <c r="R58" s="53"/>
    </row>
    <row r="59" spans="1:18" s="37" customFormat="1" x14ac:dyDescent="0.25">
      <c r="A59" s="107"/>
      <c r="B59" s="84"/>
      <c r="C59" s="32" t="s">
        <v>44</v>
      </c>
      <c r="D59" s="24">
        <v>100</v>
      </c>
      <c r="E59" s="25">
        <v>1500</v>
      </c>
      <c r="F59" s="16">
        <f t="shared" si="1"/>
        <v>150000</v>
      </c>
      <c r="G59" s="22"/>
      <c r="H59" s="22"/>
      <c r="I59" s="22"/>
      <c r="J59" s="22" t="s">
        <v>45</v>
      </c>
      <c r="K59" s="81"/>
      <c r="L59" s="26"/>
      <c r="M59" s="59" t="s">
        <v>88</v>
      </c>
      <c r="N59" s="29">
        <v>1</v>
      </c>
      <c r="O59" s="29">
        <v>2</v>
      </c>
      <c r="P59" s="29">
        <v>2</v>
      </c>
      <c r="Q59" s="77">
        <v>2</v>
      </c>
      <c r="R59" s="53">
        <v>2</v>
      </c>
    </row>
    <row r="60" spans="1:18" s="37" customFormat="1" x14ac:dyDescent="0.25">
      <c r="A60" s="107"/>
      <c r="B60" s="84"/>
      <c r="C60" s="32" t="s">
        <v>49</v>
      </c>
      <c r="D60" s="24">
        <v>100</v>
      </c>
      <c r="E60" s="25">
        <v>350</v>
      </c>
      <c r="F60" s="16">
        <f t="shared" si="1"/>
        <v>35000</v>
      </c>
      <c r="G60" s="26"/>
      <c r="H60" s="22"/>
      <c r="I60" s="36"/>
      <c r="J60" s="36" t="s">
        <v>45</v>
      </c>
      <c r="K60" s="81"/>
      <c r="L60" s="26"/>
      <c r="M60" s="59" t="s">
        <v>88</v>
      </c>
      <c r="N60" s="60" t="s">
        <v>89</v>
      </c>
      <c r="O60" s="60">
        <v>3</v>
      </c>
      <c r="P60" s="60">
        <v>1</v>
      </c>
      <c r="Q60" s="66">
        <v>1</v>
      </c>
      <c r="R60" s="70" t="s">
        <v>89</v>
      </c>
    </row>
    <row r="61" spans="1:18" s="37" customFormat="1" x14ac:dyDescent="0.25">
      <c r="A61" s="100" t="s">
        <v>81</v>
      </c>
      <c r="B61" s="84">
        <f>F61+F62</f>
        <v>300000</v>
      </c>
      <c r="C61" s="29" t="s">
        <v>76</v>
      </c>
      <c r="D61" s="24">
        <v>4</v>
      </c>
      <c r="E61" s="25">
        <v>0</v>
      </c>
      <c r="F61" s="16">
        <f>D61*E61</f>
        <v>0</v>
      </c>
      <c r="G61" s="22" t="s">
        <v>45</v>
      </c>
      <c r="H61" s="22" t="s">
        <v>45</v>
      </c>
      <c r="I61" s="36" t="s">
        <v>45</v>
      </c>
      <c r="J61" s="36" t="s">
        <v>45</v>
      </c>
      <c r="K61" s="81"/>
      <c r="L61" s="26"/>
      <c r="M61" s="59" t="s">
        <v>88</v>
      </c>
      <c r="N61" s="29">
        <v>1</v>
      </c>
      <c r="O61" s="29">
        <v>2</v>
      </c>
      <c r="P61" s="29">
        <v>3</v>
      </c>
      <c r="Q61" s="77">
        <v>3</v>
      </c>
      <c r="R61" s="53">
        <v>4</v>
      </c>
    </row>
    <row r="62" spans="1:18" s="27" customFormat="1" ht="78.75" x14ac:dyDescent="0.25">
      <c r="A62" s="100"/>
      <c r="B62" s="84"/>
      <c r="C62" s="29" t="s">
        <v>82</v>
      </c>
      <c r="D62" s="24">
        <v>20</v>
      </c>
      <c r="E62" s="25">
        <v>15000</v>
      </c>
      <c r="F62" s="16">
        <f t="shared" si="1"/>
        <v>300000</v>
      </c>
      <c r="G62" s="22" t="s">
        <v>45</v>
      </c>
      <c r="H62" s="22"/>
      <c r="I62" s="22" t="s">
        <v>45</v>
      </c>
      <c r="J62" s="22"/>
      <c r="K62" s="81"/>
      <c r="L62" s="21"/>
      <c r="M62" s="59" t="s">
        <v>88</v>
      </c>
      <c r="N62" s="26">
        <v>1</v>
      </c>
      <c r="O62" s="26">
        <v>2</v>
      </c>
      <c r="P62" s="26">
        <v>8</v>
      </c>
      <c r="Q62" s="26">
        <v>6</v>
      </c>
      <c r="R62" s="26">
        <v>2</v>
      </c>
    </row>
    <row r="63" spans="1:18" s="27" customFormat="1" ht="31.5" x14ac:dyDescent="0.25">
      <c r="A63" s="50" t="s">
        <v>87</v>
      </c>
      <c r="B63" s="49">
        <f>F63</f>
        <v>80000</v>
      </c>
      <c r="C63" s="29" t="s">
        <v>85</v>
      </c>
      <c r="D63" s="24">
        <v>2</v>
      </c>
      <c r="E63" s="25">
        <v>40000</v>
      </c>
      <c r="F63" s="16">
        <f t="shared" si="1"/>
        <v>80000</v>
      </c>
      <c r="G63" s="22" t="s">
        <v>45</v>
      </c>
      <c r="H63" s="22"/>
      <c r="I63" s="22"/>
      <c r="J63" s="22"/>
      <c r="K63" s="81"/>
      <c r="L63" s="21"/>
      <c r="M63" s="59" t="s">
        <v>88</v>
      </c>
      <c r="N63" s="26">
        <v>1</v>
      </c>
      <c r="O63" s="26">
        <v>1</v>
      </c>
      <c r="P63" s="26">
        <v>1</v>
      </c>
      <c r="Q63" s="26">
        <v>2</v>
      </c>
      <c r="R63" s="71">
        <v>1</v>
      </c>
    </row>
    <row r="64" spans="1:18" s="27" customFormat="1" ht="47.25" x14ac:dyDescent="0.25">
      <c r="A64" s="51" t="s">
        <v>86</v>
      </c>
      <c r="B64" s="52">
        <v>0</v>
      </c>
      <c r="C64" s="29"/>
      <c r="D64" s="24">
        <v>0</v>
      </c>
      <c r="E64" s="25">
        <v>0</v>
      </c>
      <c r="F64" s="16">
        <v>0</v>
      </c>
      <c r="G64" s="22" t="s">
        <v>45</v>
      </c>
      <c r="H64" s="22" t="s">
        <v>45</v>
      </c>
      <c r="I64" s="22" t="s">
        <v>45</v>
      </c>
      <c r="J64" s="22" t="s">
        <v>45</v>
      </c>
      <c r="K64" s="82"/>
      <c r="L64" s="21"/>
      <c r="M64" s="26"/>
      <c r="N64" s="26"/>
      <c r="O64" s="26"/>
      <c r="P64" s="26"/>
      <c r="Q64" s="26"/>
      <c r="R64" s="71"/>
    </row>
    <row r="65" spans="4:10" s="12" customFormat="1" x14ac:dyDescent="0.25">
      <c r="D65" s="11"/>
      <c r="E65" s="11"/>
      <c r="G65" s="6"/>
      <c r="H65" s="6"/>
      <c r="I65" s="6"/>
      <c r="J65" s="6"/>
    </row>
    <row r="66" spans="4:10" s="12" customFormat="1" x14ac:dyDescent="0.25">
      <c r="D66" s="11"/>
      <c r="E66" s="11"/>
      <c r="G66" s="6"/>
      <c r="H66" s="6"/>
      <c r="I66" s="6"/>
      <c r="J66" s="6"/>
    </row>
    <row r="67" spans="4:10" s="12" customFormat="1" x14ac:dyDescent="0.25">
      <c r="D67" s="11"/>
      <c r="E67" s="11"/>
      <c r="G67" s="6"/>
      <c r="H67" s="6"/>
      <c r="I67" s="6"/>
      <c r="J67" s="6"/>
    </row>
    <row r="68" spans="4:10" s="12" customFormat="1" x14ac:dyDescent="0.25">
      <c r="D68" s="11"/>
      <c r="E68" s="11"/>
      <c r="G68" s="6"/>
      <c r="H68" s="6"/>
      <c r="I68" s="6"/>
      <c r="J68" s="6"/>
    </row>
    <row r="69" spans="4:10" s="12" customFormat="1" x14ac:dyDescent="0.25">
      <c r="D69" s="11"/>
      <c r="E69" s="11"/>
      <c r="G69" s="6"/>
      <c r="H69" s="6"/>
      <c r="I69" s="6"/>
      <c r="J69" s="6"/>
    </row>
    <row r="70" spans="4:10" s="12" customFormat="1" x14ac:dyDescent="0.25">
      <c r="D70" s="11"/>
      <c r="E70" s="11"/>
      <c r="G70" s="6"/>
      <c r="H70" s="6"/>
      <c r="I70" s="6"/>
      <c r="J70" s="6"/>
    </row>
    <row r="71" spans="4:10" s="12" customFormat="1" x14ac:dyDescent="0.25">
      <c r="D71" s="11"/>
      <c r="E71" s="11"/>
      <c r="G71" s="6"/>
      <c r="H71" s="6"/>
      <c r="I71" s="6"/>
      <c r="J71" s="6"/>
    </row>
    <row r="72" spans="4:10" s="12" customFormat="1" x14ac:dyDescent="0.25">
      <c r="D72" s="11"/>
      <c r="E72" s="11"/>
      <c r="G72" s="6"/>
      <c r="H72" s="6"/>
      <c r="I72" s="6"/>
      <c r="J72" s="6"/>
    </row>
    <row r="73" spans="4:10" s="12" customFormat="1" x14ac:dyDescent="0.25">
      <c r="D73" s="11"/>
      <c r="E73" s="11"/>
      <c r="G73" s="6"/>
      <c r="H73" s="6"/>
      <c r="I73" s="6"/>
      <c r="J73" s="6"/>
    </row>
    <row r="74" spans="4:10" s="12" customFormat="1" x14ac:dyDescent="0.25">
      <c r="D74" s="11"/>
      <c r="E74" s="11"/>
      <c r="G74" s="6"/>
      <c r="H74" s="6"/>
      <c r="I74" s="6"/>
      <c r="J74" s="6"/>
    </row>
    <row r="75" spans="4:10" s="12" customFormat="1" x14ac:dyDescent="0.25">
      <c r="D75" s="11"/>
      <c r="E75" s="11"/>
      <c r="G75" s="6"/>
      <c r="H75" s="6"/>
      <c r="I75" s="6"/>
      <c r="J75" s="6"/>
    </row>
    <row r="76" spans="4:10" s="12" customFormat="1" x14ac:dyDescent="0.25">
      <c r="D76" s="11"/>
      <c r="E76" s="11"/>
      <c r="G76" s="6"/>
      <c r="H76" s="6"/>
      <c r="I76" s="6"/>
      <c r="J76" s="6"/>
    </row>
    <row r="77" spans="4:10" s="12" customFormat="1" x14ac:dyDescent="0.25">
      <c r="D77" s="11"/>
      <c r="E77" s="11"/>
      <c r="G77" s="6"/>
      <c r="H77" s="6"/>
      <c r="I77" s="6"/>
      <c r="J77" s="6"/>
    </row>
  </sheetData>
  <mergeCells count="82">
    <mergeCell ref="A61:A62"/>
    <mergeCell ref="B61:B62"/>
    <mergeCell ref="B54:B57"/>
    <mergeCell ref="A54:A57"/>
    <mergeCell ref="A58:A60"/>
    <mergeCell ref="B58:B60"/>
    <mergeCell ref="A47:A49"/>
    <mergeCell ref="B47:B49"/>
    <mergeCell ref="A51:A53"/>
    <mergeCell ref="B51:B53"/>
    <mergeCell ref="K38:L38"/>
    <mergeCell ref="A42:A44"/>
    <mergeCell ref="B42:B44"/>
    <mergeCell ref="L40:R40"/>
    <mergeCell ref="A40:A41"/>
    <mergeCell ref="B40:B41"/>
    <mergeCell ref="C40:F40"/>
    <mergeCell ref="G40:J40"/>
    <mergeCell ref="K40:K41"/>
    <mergeCell ref="A39:Q39"/>
    <mergeCell ref="M38:R38"/>
    <mergeCell ref="K42:K47"/>
    <mergeCell ref="A28:A29"/>
    <mergeCell ref="B28:B29"/>
    <mergeCell ref="K36:L37"/>
    <mergeCell ref="M36:R37"/>
    <mergeCell ref="K28:K34"/>
    <mergeCell ref="A11:Q11"/>
    <mergeCell ref="A15:Q15"/>
    <mergeCell ref="A12:A13"/>
    <mergeCell ref="B12:B13"/>
    <mergeCell ref="C12:C13"/>
    <mergeCell ref="D12:D13"/>
    <mergeCell ref="E12:E13"/>
    <mergeCell ref="F12:F13"/>
    <mergeCell ref="G12:J12"/>
    <mergeCell ref="K12:L13"/>
    <mergeCell ref="K14:L14"/>
    <mergeCell ref="M12:R13"/>
    <mergeCell ref="M14:R14"/>
    <mergeCell ref="J18:J20"/>
    <mergeCell ref="A16:A17"/>
    <mergeCell ref="B16:B17"/>
    <mergeCell ref="C16:F16"/>
    <mergeCell ref="G16:J16"/>
    <mergeCell ref="A18:A20"/>
    <mergeCell ref="B18:B20"/>
    <mergeCell ref="G18:G20"/>
    <mergeCell ref="H18:H20"/>
    <mergeCell ref="I18:I20"/>
    <mergeCell ref="H23:H24"/>
    <mergeCell ref="L16:R16"/>
    <mergeCell ref="I23:I24"/>
    <mergeCell ref="J23:J24"/>
    <mergeCell ref="A21:A22"/>
    <mergeCell ref="B21:B22"/>
    <mergeCell ref="G21:G22"/>
    <mergeCell ref="H21:H22"/>
    <mergeCell ref="I21:I22"/>
    <mergeCell ref="J21:J22"/>
    <mergeCell ref="A23:A24"/>
    <mergeCell ref="B23:B24"/>
    <mergeCell ref="G23:G24"/>
    <mergeCell ref="K24:K27"/>
    <mergeCell ref="K18:K23"/>
    <mergeCell ref="K16:K17"/>
    <mergeCell ref="K58:K64"/>
    <mergeCell ref="K48:K57"/>
    <mergeCell ref="A25:A26"/>
    <mergeCell ref="B25:B26"/>
    <mergeCell ref="A45:A46"/>
    <mergeCell ref="B45:B46"/>
    <mergeCell ref="I28:I29"/>
    <mergeCell ref="A36:A37"/>
    <mergeCell ref="B36:B37"/>
    <mergeCell ref="C36:C37"/>
    <mergeCell ref="D36:D37"/>
    <mergeCell ref="E36:E37"/>
    <mergeCell ref="F36:F37"/>
    <mergeCell ref="G36:J36"/>
    <mergeCell ref="A35:Q35"/>
    <mergeCell ref="A32:A34"/>
  </mergeCells>
  <pageMargins left="0.7" right="0.7" top="0.75" bottom="0.75" header="0.3" footer="0.3"/>
  <pageSetup paperSize="5" scale="56" fitToHeight="0" orientation="landscape" horizontalDpi="4294967295" verticalDpi="4294967295" r:id="rId1"/>
  <rowBreaks count="1" manualBreakCount="1">
    <brk id="3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POA-2019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Nairoby Chalas</dc:creator>
  <cp:lastModifiedBy>Francisco Frias</cp:lastModifiedBy>
  <cp:lastPrinted>2019-02-11T15:52:30Z</cp:lastPrinted>
  <dcterms:created xsi:type="dcterms:W3CDTF">2018-08-13T15:56:50Z</dcterms:created>
  <dcterms:modified xsi:type="dcterms:W3CDTF">2019-02-11T15:52:55Z</dcterms:modified>
</cp:coreProperties>
</file>